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225"/>
  <workbookPr showInkAnnotation="0" autoCompressPictures="0"/>
  <bookViews>
    <workbookView xWindow="0" yWindow="0" windowWidth="28720" windowHeight="15900" tabRatio="500"/>
  </bookViews>
  <sheets>
    <sheet name="Base_clients" sheetId="1" r:id="rId1"/>
    <sheet name="Equipe" sheetId="2" r:id="rId2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5" i="2" l="1"/>
  <c r="G2" i="1"/>
  <c r="H2" i="1"/>
  <c r="G3" i="1"/>
  <c r="H3" i="1"/>
  <c r="G4" i="1"/>
  <c r="H4" i="1"/>
  <c r="G5" i="1"/>
  <c r="H5" i="1"/>
  <c r="G6" i="1"/>
  <c r="H6" i="1"/>
  <c r="G7" i="1"/>
  <c r="H7" i="1"/>
  <c r="G8" i="1"/>
  <c r="H8" i="1"/>
  <c r="G9" i="1"/>
  <c r="H9" i="1"/>
  <c r="G10" i="1"/>
  <c r="H10" i="1"/>
  <c r="G11" i="1"/>
  <c r="H11" i="1"/>
  <c r="D11" i="1"/>
  <c r="D2" i="1"/>
  <c r="D3" i="1"/>
  <c r="D8" i="1"/>
  <c r="L7" i="1"/>
  <c r="K7" i="1"/>
  <c r="L6" i="1"/>
  <c r="D4" i="1"/>
  <c r="D5" i="1"/>
  <c r="D6" i="1"/>
  <c r="D7" i="1"/>
  <c r="D9" i="1"/>
  <c r="D10" i="1"/>
  <c r="J13" i="1"/>
  <c r="K9" i="1"/>
  <c r="K8" i="1"/>
  <c r="K6" i="1"/>
  <c r="K5" i="1"/>
  <c r="K4" i="1"/>
</calcChain>
</file>

<file path=xl/sharedStrings.xml><?xml version="1.0" encoding="utf-8"?>
<sst xmlns="http://schemas.openxmlformats.org/spreadsheetml/2006/main" count="38" uniqueCount="34">
  <si>
    <t>Lucas</t>
  </si>
  <si>
    <t>Gregoire</t>
  </si>
  <si>
    <t>Antoine</t>
  </si>
  <si>
    <t>Brice</t>
  </si>
  <si>
    <t>Thomas</t>
  </si>
  <si>
    <t>Alexander</t>
  </si>
  <si>
    <t>Tom</t>
  </si>
  <si>
    <t>Clément</t>
  </si>
  <si>
    <t>Charles</t>
  </si>
  <si>
    <t>NOM</t>
  </si>
  <si>
    <t>DATE_NAISSANCE</t>
  </si>
  <si>
    <t>AGE_ANNEES</t>
  </si>
  <si>
    <t>PAYS</t>
  </si>
  <si>
    <t>France</t>
  </si>
  <si>
    <t>Belgique</t>
  </si>
  <si>
    <t>Espagne</t>
  </si>
  <si>
    <t>Italie</t>
  </si>
  <si>
    <t>Écosse</t>
  </si>
  <si>
    <t>Clients ayant 26 ans</t>
  </si>
  <si>
    <t>Clients majeurs</t>
  </si>
  <si>
    <t>Client habitant en France</t>
  </si>
  <si>
    <t>Client habitant en France et majeurs</t>
  </si>
  <si>
    <t>Moyenne d'âge des écossais</t>
  </si>
  <si>
    <t>Moyenne d'âge des personnes ne vivant pas en France</t>
  </si>
  <si>
    <t>Nombre de clients ayant plus de :</t>
  </si>
  <si>
    <t>SALAIRE_MENSUEL</t>
  </si>
  <si>
    <t>PRIX_DE_VENTE_PRODUIT</t>
  </si>
  <si>
    <t>POTENTIEL_VENTE_MOIS_VOLUME</t>
  </si>
  <si>
    <t>POTENTIEL_VENTE_MOIS_VALEUR</t>
  </si>
  <si>
    <t>Par nombre de joueurs</t>
  </si>
  <si>
    <t>Nombre de joueurs par équipes</t>
  </si>
  <si>
    <t>Notice</t>
  </si>
  <si>
    <t>Les cellules en orange peuvent être modifiées.</t>
  </si>
  <si>
    <t>Nombre de joueurs 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</si>
</sst>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[$-40C]d\ mmmm\ yyyy;@"/>
    <numFmt numFmtId="165" formatCode="_-* #,##0\ _€_-;\-* #,##0\ _€_-;_-* &quot;-&quot;??\ _€_-;_-@_-"/>
    <numFmt numFmtId="166" formatCode="_-* #,##0\ &quot;€&quot;_-;\-* #,##0\ &quot;€&quot;_-;_-* &quot;-&quot;??\ &quot;€&quot;_-;_-@_-"/>
  </numFmts>
  <fonts count="12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u/>
      <sz val="12"/>
      <color theme="1"/>
      <name val="Calibri"/>
      <scheme val="minor"/>
    </font>
    <font>
      <b/>
      <u/>
      <sz val="12"/>
      <color theme="1"/>
      <name val="Calibri"/>
      <scheme val="minor"/>
    </font>
    <font>
      <b/>
      <sz val="16"/>
      <color theme="1"/>
      <name val="Calibri"/>
      <scheme val="minor"/>
    </font>
    <font>
      <sz val="16"/>
      <color theme="1"/>
      <name val="Calibri"/>
      <scheme val="minor"/>
    </font>
    <font>
      <b/>
      <sz val="16"/>
      <color theme="0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8"/>
        <bgColor theme="8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-0.249977111117893"/>
        <bgColor indexed="64"/>
      </patternFill>
    </fill>
  </fills>
  <borders count="1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theme="8" tint="0.39997558519241921"/>
      </right>
      <top style="thin">
        <color theme="8" tint="0.39997558519241921"/>
      </top>
      <bottom style="thin">
        <color theme="8" tint="0.3999755851924192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39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43" fontId="2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4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28">
    <xf numFmtId="0" fontId="0" fillId="0" borderId="0" xfId="0"/>
    <xf numFmtId="164" fontId="0" fillId="0" borderId="0" xfId="0" applyNumberFormat="1"/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0" fillId="0" borderId="5" xfId="0" applyBorder="1"/>
    <xf numFmtId="0" fontId="0" fillId="0" borderId="6" xfId="0" applyBorder="1"/>
    <xf numFmtId="0" fontId="5" fillId="0" borderId="6" xfId="0" applyFont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5" fillId="0" borderId="5" xfId="0" applyFont="1" applyBorder="1" applyAlignment="1">
      <alignment horizontal="right"/>
    </xf>
    <xf numFmtId="165" fontId="0" fillId="0" borderId="7" xfId="15" applyNumberFormat="1" applyFont="1" applyBorder="1"/>
    <xf numFmtId="165" fontId="0" fillId="0" borderId="8" xfId="15" applyNumberFormat="1" applyFont="1" applyBorder="1"/>
    <xf numFmtId="165" fontId="0" fillId="0" borderId="9" xfId="15" applyNumberFormat="1" applyFont="1" applyBorder="1"/>
    <xf numFmtId="0" fontId="0" fillId="0" borderId="10" xfId="0" applyBorder="1"/>
    <xf numFmtId="165" fontId="0" fillId="0" borderId="10" xfId="15" applyNumberFormat="1" applyFont="1" applyBorder="1"/>
    <xf numFmtId="0" fontId="6" fillId="3" borderId="11" xfId="0" applyFont="1" applyFill="1" applyBorder="1"/>
    <xf numFmtId="0" fontId="0" fillId="0" borderId="0" xfId="0" applyNumberFormat="1"/>
    <xf numFmtId="44" fontId="0" fillId="0" borderId="0" xfId="22" applyFont="1"/>
    <xf numFmtId="166" fontId="0" fillId="0" borderId="0" xfId="22" applyNumberFormat="1" applyFont="1"/>
    <xf numFmtId="0" fontId="0" fillId="4" borderId="0" xfId="0" applyFill="1"/>
    <xf numFmtId="0" fontId="7" fillId="4" borderId="0" xfId="0" applyFont="1" applyFill="1"/>
    <xf numFmtId="0" fontId="8" fillId="4" borderId="0" xfId="0" applyFont="1" applyFill="1"/>
    <xf numFmtId="0" fontId="9" fillId="4" borderId="2" xfId="0" applyFont="1" applyFill="1" applyBorder="1" applyAlignment="1">
      <alignment horizontal="center"/>
    </xf>
    <xf numFmtId="0" fontId="9" fillId="4" borderId="14" xfId="0" applyFont="1" applyFill="1" applyBorder="1" applyAlignment="1">
      <alignment horizontal="center"/>
    </xf>
    <xf numFmtId="0" fontId="10" fillId="4" borderId="3" xfId="0" applyFont="1" applyFill="1" applyBorder="1"/>
    <xf numFmtId="0" fontId="9" fillId="5" borderId="12" xfId="0" applyFont="1" applyFill="1" applyBorder="1" applyAlignment="1">
      <alignment horizontal="center"/>
    </xf>
    <xf numFmtId="0" fontId="11" fillId="6" borderId="4" xfId="0" applyFont="1" applyFill="1" applyBorder="1" applyAlignment="1">
      <alignment horizontal="center"/>
    </xf>
    <xf numFmtId="0" fontId="11" fillId="6" borderId="13" xfId="0" applyFont="1" applyFill="1" applyBorder="1" applyAlignment="1">
      <alignment horizontal="center"/>
    </xf>
  </cellXfs>
  <cellStyles count="39">
    <cellStyle name="Lien hypertexte" xfId="1" builtinId="8" hidden="1"/>
    <cellStyle name="Lien hypertexte" xfId="3" builtinId="8" hidden="1"/>
    <cellStyle name="Lien hypertexte" xfId="5" builtinId="8" hidden="1"/>
    <cellStyle name="Lien hypertexte" xfId="7" builtinId="8" hidden="1"/>
    <cellStyle name="Lien hypertexte" xfId="9" builtinId="8" hidden="1"/>
    <cellStyle name="Lien hypertexte" xfId="11" builtinId="8" hidden="1"/>
    <cellStyle name="Lien hypertexte" xfId="13" builtinId="8" hidden="1"/>
    <cellStyle name="Lien hypertexte" xfId="16" builtinId="8" hidden="1"/>
    <cellStyle name="Lien hypertexte" xfId="18" builtinId="8" hidden="1"/>
    <cellStyle name="Lien hypertexte" xfId="20" builtinId="8" hidden="1"/>
    <cellStyle name="Lien hypertexte" xfId="23" builtinId="8" hidden="1"/>
    <cellStyle name="Lien hypertexte" xfId="25" builtinId="8" hidden="1"/>
    <cellStyle name="Lien hypertexte" xfId="27" builtinId="8" hidden="1"/>
    <cellStyle name="Lien hypertexte" xfId="29" builtinId="8" hidden="1"/>
    <cellStyle name="Lien hypertexte" xfId="31" builtinId="8" hidden="1"/>
    <cellStyle name="Lien hypertexte" xfId="33" builtinId="8" hidden="1"/>
    <cellStyle name="Lien hypertexte" xfId="35" builtinId="8" hidden="1"/>
    <cellStyle name="Lien hypertexte" xfId="37" builtinId="8" hidden="1"/>
    <cellStyle name="Lien hypertexte visité" xfId="2" builtinId="9" hidden="1"/>
    <cellStyle name="Lien hypertexte visité" xfId="4" builtinId="9" hidden="1"/>
    <cellStyle name="Lien hypertexte visité" xfId="6" builtinId="9" hidden="1"/>
    <cellStyle name="Lien hypertexte visité" xfId="8" builtinId="9" hidden="1"/>
    <cellStyle name="Lien hypertexte visité" xfId="10" builtinId="9" hidden="1"/>
    <cellStyle name="Lien hypertexte visité" xfId="12" builtinId="9" hidden="1"/>
    <cellStyle name="Lien hypertexte visité" xfId="14" builtinId="9" hidden="1"/>
    <cellStyle name="Lien hypertexte visité" xfId="17" builtinId="9" hidden="1"/>
    <cellStyle name="Lien hypertexte visité" xfId="19" builtinId="9" hidden="1"/>
    <cellStyle name="Lien hypertexte visité" xfId="21" builtinId="9" hidden="1"/>
    <cellStyle name="Lien hypertexte visité" xfId="24" builtinId="9" hidden="1"/>
    <cellStyle name="Lien hypertexte visité" xfId="26" builtinId="9" hidden="1"/>
    <cellStyle name="Lien hypertexte visité" xfId="28" builtinId="9" hidden="1"/>
    <cellStyle name="Lien hypertexte visité" xfId="30" builtinId="9" hidden="1"/>
    <cellStyle name="Lien hypertexte visité" xfId="32" builtinId="9" hidden="1"/>
    <cellStyle name="Lien hypertexte visité" xfId="34" builtinId="9" hidden="1"/>
    <cellStyle name="Lien hypertexte visité" xfId="36" builtinId="9" hidden="1"/>
    <cellStyle name="Lien hypertexte visité" xfId="38" builtinId="9" hidden="1"/>
    <cellStyle name="Milliers" xfId="15" builtinId="3"/>
    <cellStyle name="Monétaire" xfId="22" builtinId="4"/>
    <cellStyle name="Normal" xfId="0" builtinId="0"/>
  </cellStyles>
  <dxfs count="5">
    <dxf>
      <numFmt numFmtId="0" formatCode="General"/>
    </dxf>
    <dxf>
      <numFmt numFmtId="166" formatCode="_-* #,##0\ &quot;€&quot;_-;\-* #,##0\ &quot;€&quot;_-;_-* &quot;-&quot;??\ &quot;€&quot;_-;_-@_-"/>
    </dxf>
    <dxf>
      <numFmt numFmtId="166" formatCode="_-* #,##0\ &quot;€&quot;_-;\-* #,##0\ &quot;€&quot;_-;_-* &quot;-&quot;??\ &quot;€&quot;_-;_-@_-"/>
    </dxf>
    <dxf>
      <numFmt numFmtId="0" formatCode="General"/>
    </dxf>
    <dxf>
      <numFmt numFmtId="164" formatCode="[$-40C]d\ mmmm\ yyyy;@"/>
    </dxf>
  </dxfs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ables/table1.xml><?xml version="1.0" encoding="utf-8"?>
<table xmlns="http://schemas.openxmlformats.org/spreadsheetml/2006/main" id="1" name="Table1" displayName="Table1" ref="A1:H11" totalsRowShown="0">
  <autoFilter ref="A1:H11"/>
  <tableColumns count="8">
    <tableColumn id="1" name="NOM"/>
    <tableColumn id="4" name="PAYS"/>
    <tableColumn id="2" name="DATE_NAISSANCE" dataDxfId="4"/>
    <tableColumn id="7" name="AGE_ANNEES" dataDxfId="3">
      <calculatedColumnFormula>YEAR(TODAY()-Table1[[#This Row],[DATE_NAISSANCE]])-1900</calculatedColumnFormula>
    </tableColumn>
    <tableColumn id="3" name="SALAIRE_MENSUEL" dataDxfId="2" dataCellStyle="Monétaire"/>
    <tableColumn id="5" name="PRIX_DE_VENTE_PRODUIT" dataDxfId="1" dataCellStyle="Monétaire"/>
    <tableColumn id="6" name="POTENTIEL_VENTE_MOIS_VOLUME" dataDxfId="0">
      <calculatedColumnFormula>(Table1[[#This Row],[SALAIRE_MENSUEL]]-MOD(Table1[[#This Row],[SALAIRE_MENSUEL]],Table1[[#This Row],[PRIX_DE_VENTE_PRODUIT]]))/Table1[[#This Row],[PRIX_DE_VENTE_PRODUIT]]</calculatedColumnFormula>
    </tableColumn>
    <tableColumn id="8" name="POTENTIEL_VENTE_MOIS_VALEUR" dataCellStyle="Monétaire">
      <calculatedColumnFormula>Table1[[#This Row],[POTENTIEL_VENTE_MOIS_VOLUME]]*Table1[[#This Row],[PRIX_DE_VENTE_PRODUIT]]</calculatedColumnFormula>
    </tableColumn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tabSelected="1" workbookViewId="0">
      <selection activeCell="A2" sqref="A2"/>
    </sheetView>
  </sheetViews>
  <sheetFormatPr baseColWidth="10" defaultRowHeight="15" x14ac:dyDescent="0"/>
  <cols>
    <col min="1" max="1" width="9.5" bestFit="1" customWidth="1"/>
    <col min="2" max="2" width="9.5" customWidth="1"/>
    <col min="3" max="3" width="26.1640625" bestFit="1" customWidth="1"/>
    <col min="4" max="4" width="26.6640625" bestFit="1" customWidth="1"/>
    <col min="5" max="5" width="19.5" bestFit="1" customWidth="1"/>
    <col min="6" max="6" width="26" bestFit="1" customWidth="1"/>
    <col min="7" max="7" width="25" bestFit="1" customWidth="1"/>
    <col min="8" max="8" width="34.33203125" bestFit="1" customWidth="1"/>
    <col min="10" max="10" width="46.5" bestFit="1" customWidth="1"/>
  </cols>
  <sheetData>
    <row r="1" spans="1:12">
      <c r="A1" t="s">
        <v>9</v>
      </c>
      <c r="B1" t="s">
        <v>12</v>
      </c>
      <c r="C1" t="s">
        <v>10</v>
      </c>
      <c r="D1" t="s">
        <v>11</v>
      </c>
      <c r="E1" t="s">
        <v>25</v>
      </c>
      <c r="F1" t="s">
        <v>26</v>
      </c>
      <c r="G1" t="s">
        <v>27</v>
      </c>
      <c r="H1" s="15" t="s">
        <v>28</v>
      </c>
    </row>
    <row r="2" spans="1:12">
      <c r="A2" t="s">
        <v>1</v>
      </c>
      <c r="B2" t="s">
        <v>13</v>
      </c>
      <c r="C2" s="1">
        <v>33586</v>
      </c>
      <c r="D2">
        <f ca="1">YEAR(TODAY()-Table1[[#This Row],[DATE_NAISSANCE]])-1900</f>
        <v>26</v>
      </c>
      <c r="E2" s="18">
        <v>6419.2495395791902</v>
      </c>
      <c r="F2" s="18">
        <v>450</v>
      </c>
      <c r="G2">
        <f>(Table1[[#This Row],[SALAIRE_MENSUEL]]-MOD(Table1[[#This Row],[SALAIRE_MENSUEL]],Table1[[#This Row],[PRIX_DE_VENTE_PRODUIT]]))/Table1[[#This Row],[PRIX_DE_VENTE_PRODUIT]]</f>
        <v>14</v>
      </c>
      <c r="H2" s="17">
        <f>Table1[[#This Row],[POTENTIEL_VENTE_MOIS_VOLUME]]*Table1[[#This Row],[PRIX_DE_VENTE_PRODUIT]]</f>
        <v>6300</v>
      </c>
    </row>
    <row r="3" spans="1:12" ht="16" thickBot="1">
      <c r="A3" t="s">
        <v>0</v>
      </c>
      <c r="B3" t="s">
        <v>13</v>
      </c>
      <c r="C3" s="1">
        <v>31728</v>
      </c>
      <c r="D3">
        <f ca="1">YEAR(TODAY()-Table1[[#This Row],[DATE_NAISSANCE]])-1900</f>
        <v>31</v>
      </c>
      <c r="E3" s="18">
        <v>1574.7453564445302</v>
      </c>
      <c r="F3" s="18">
        <v>450</v>
      </c>
      <c r="G3">
        <f>(Table1[[#This Row],[SALAIRE_MENSUEL]]-MOD(Table1[[#This Row],[SALAIRE_MENSUEL]],Table1[[#This Row],[PRIX_DE_VENTE_PRODUIT]]))/Table1[[#This Row],[PRIX_DE_VENTE_PRODUIT]]</f>
        <v>3</v>
      </c>
      <c r="H3" s="17">
        <f>Table1[[#This Row],[POTENTIEL_VENTE_MOIS_VOLUME]]*Table1[[#This Row],[PRIX_DE_VENTE_PRODUIT]]</f>
        <v>1350</v>
      </c>
    </row>
    <row r="4" spans="1:12">
      <c r="A4" t="s">
        <v>2</v>
      </c>
      <c r="B4" t="s">
        <v>14</v>
      </c>
      <c r="C4" s="1">
        <v>33262</v>
      </c>
      <c r="D4">
        <f ca="1">YEAR(TODAY()-Table1[[#This Row],[DATE_NAISSANCE]])-1900</f>
        <v>26</v>
      </c>
      <c r="E4" s="18">
        <v>8590.8276388982467</v>
      </c>
      <c r="F4" s="18">
        <v>450</v>
      </c>
      <c r="G4">
        <f>(Table1[[#This Row],[SALAIRE_MENSUEL]]-MOD(Table1[[#This Row],[SALAIRE_MENSUEL]],Table1[[#This Row],[PRIX_DE_VENTE_PRODUIT]]))/Table1[[#This Row],[PRIX_DE_VENTE_PRODUIT]]</f>
        <v>19</v>
      </c>
      <c r="H4" s="17">
        <f>Table1[[#This Row],[POTENTIEL_VENTE_MOIS_VOLUME]]*Table1[[#This Row],[PRIX_DE_VENTE_PRODUIT]]</f>
        <v>8550</v>
      </c>
      <c r="J4" s="2" t="s">
        <v>18</v>
      </c>
      <c r="K4" s="10">
        <f ca="1">COUNTIF(D:D,26)</f>
        <v>3</v>
      </c>
      <c r="L4" s="5"/>
    </row>
    <row r="5" spans="1:12">
      <c r="A5" t="s">
        <v>3</v>
      </c>
      <c r="B5" t="s">
        <v>15</v>
      </c>
      <c r="C5" s="1">
        <v>42125</v>
      </c>
      <c r="D5">
        <f ca="1">YEAR(TODAY()-Table1[[#This Row],[DATE_NAISSANCE]])-1900</f>
        <v>2</v>
      </c>
      <c r="E5" s="18">
        <v>1502.6170039891595</v>
      </c>
      <c r="F5" s="18">
        <v>450</v>
      </c>
      <c r="G5">
        <f>(Table1[[#This Row],[SALAIRE_MENSUEL]]-MOD(Table1[[#This Row],[SALAIRE_MENSUEL]],Table1[[#This Row],[PRIX_DE_VENTE_PRODUIT]]))/Table1[[#This Row],[PRIX_DE_VENTE_PRODUIT]]</f>
        <v>3</v>
      </c>
      <c r="H5" s="17">
        <f>Table1[[#This Row],[POTENTIEL_VENTE_MOIS_VOLUME]]*Table1[[#This Row],[PRIX_DE_VENTE_PRODUIT]]</f>
        <v>1350</v>
      </c>
      <c r="J5" s="3" t="s">
        <v>19</v>
      </c>
      <c r="K5" s="11">
        <f ca="1">COUNTIF(D:D,"&gt;=18")</f>
        <v>8</v>
      </c>
      <c r="L5" s="13"/>
    </row>
    <row r="6" spans="1:12">
      <c r="A6" t="s">
        <v>4</v>
      </c>
      <c r="B6" t="s">
        <v>16</v>
      </c>
      <c r="C6" s="1">
        <v>34951</v>
      </c>
      <c r="D6">
        <f ca="1">YEAR(TODAY()-Table1[[#This Row],[DATE_NAISSANCE]])-1900</f>
        <v>22</v>
      </c>
      <c r="E6" s="18">
        <v>2175.7145093798226</v>
      </c>
      <c r="F6" s="18">
        <v>450</v>
      </c>
      <c r="G6">
        <f>(Table1[[#This Row],[SALAIRE_MENSUEL]]-MOD(Table1[[#This Row],[SALAIRE_MENSUEL]],Table1[[#This Row],[PRIX_DE_VENTE_PRODUIT]]))/Table1[[#This Row],[PRIX_DE_VENTE_PRODUIT]]</f>
        <v>4</v>
      </c>
      <c r="H6" s="17">
        <f>Table1[[#This Row],[POTENTIEL_VENTE_MOIS_VOLUME]]*Table1[[#This Row],[PRIX_DE_VENTE_PRODUIT]]</f>
        <v>1800</v>
      </c>
      <c r="J6" s="3" t="s">
        <v>20</v>
      </c>
      <c r="K6" s="11">
        <f>COUNTIF(B:B,"France")</f>
        <v>3</v>
      </c>
      <c r="L6" s="14">
        <f>COUNTIF(B:B,"F*")</f>
        <v>3</v>
      </c>
    </row>
    <row r="7" spans="1:12">
      <c r="A7" t="s">
        <v>5</v>
      </c>
      <c r="B7" t="s">
        <v>17</v>
      </c>
      <c r="C7" s="1">
        <v>33481</v>
      </c>
      <c r="D7">
        <f ca="1">YEAR(TODAY()-Table1[[#This Row],[DATE_NAISSANCE]])-1900</f>
        <v>26</v>
      </c>
      <c r="E7" s="18">
        <v>5074.7704494112168</v>
      </c>
      <c r="F7" s="18">
        <v>450</v>
      </c>
      <c r="G7">
        <f>(Table1[[#This Row],[SALAIRE_MENSUEL]]-MOD(Table1[[#This Row],[SALAIRE_MENSUEL]],Table1[[#This Row],[PRIX_DE_VENTE_PRODUIT]]))/Table1[[#This Row],[PRIX_DE_VENTE_PRODUIT]]</f>
        <v>11</v>
      </c>
      <c r="H7" s="17">
        <f>Table1[[#This Row],[POTENTIEL_VENTE_MOIS_VOLUME]]*Table1[[#This Row],[PRIX_DE_VENTE_PRODUIT]]</f>
        <v>4950</v>
      </c>
      <c r="J7" s="3" t="s">
        <v>21</v>
      </c>
      <c r="K7" s="11">
        <f ca="1">COUNTIFS(B:B,"France",D:D,"&gt;=18")</f>
        <v>2</v>
      </c>
      <c r="L7" s="14">
        <f ca="1">COUNTIFS(B:B,"Franc?",D:D,"&gt;=18")</f>
        <v>2</v>
      </c>
    </row>
    <row r="8" spans="1:12">
      <c r="A8" t="s">
        <v>6</v>
      </c>
      <c r="B8" t="s">
        <v>13</v>
      </c>
      <c r="C8" s="1">
        <v>36633</v>
      </c>
      <c r="D8">
        <f ca="1">YEAR(TODAY()-Table1[[#This Row],[DATE_NAISSANCE]])-1900</f>
        <v>17</v>
      </c>
      <c r="E8" s="18">
        <v>3119.3854481582594</v>
      </c>
      <c r="F8" s="18">
        <v>450</v>
      </c>
      <c r="G8">
        <f>(Table1[[#This Row],[SALAIRE_MENSUEL]]-MOD(Table1[[#This Row],[SALAIRE_MENSUEL]],Table1[[#This Row],[PRIX_DE_VENTE_PRODUIT]]))/Table1[[#This Row],[PRIX_DE_VENTE_PRODUIT]]</f>
        <v>6</v>
      </c>
      <c r="H8" s="17">
        <f>Table1[[#This Row],[POTENTIEL_VENTE_MOIS_VOLUME]]*Table1[[#This Row],[PRIX_DE_VENTE_PRODUIT]]</f>
        <v>2700</v>
      </c>
      <c r="J8" s="3" t="s">
        <v>22</v>
      </c>
      <c r="K8" s="11">
        <f ca="1">AVERAGEIFS(D:D,B:B,"Écosse")</f>
        <v>29.5</v>
      </c>
      <c r="L8" s="13"/>
    </row>
    <row r="9" spans="1:12" ht="16" thickBot="1">
      <c r="A9" t="s">
        <v>7</v>
      </c>
      <c r="B9" t="s">
        <v>16</v>
      </c>
      <c r="C9" s="1">
        <v>28524</v>
      </c>
      <c r="D9">
        <f ca="1">YEAR(TODAY()-Table1[[#This Row],[DATE_NAISSANCE]])-1900</f>
        <v>39</v>
      </c>
      <c r="E9" s="18">
        <v>7846.8686869851881</v>
      </c>
      <c r="F9" s="18">
        <v>450</v>
      </c>
      <c r="G9">
        <f>(Table1[[#This Row],[SALAIRE_MENSUEL]]-MOD(Table1[[#This Row],[SALAIRE_MENSUEL]],Table1[[#This Row],[PRIX_DE_VENTE_PRODUIT]]))/Table1[[#This Row],[PRIX_DE_VENTE_PRODUIT]]</f>
        <v>17</v>
      </c>
      <c r="H9" s="17">
        <f>Table1[[#This Row],[POTENTIEL_VENTE_MOIS_VOLUME]]*Table1[[#This Row],[PRIX_DE_VENTE_PRODUIT]]</f>
        <v>7650</v>
      </c>
      <c r="J9" s="4" t="s">
        <v>23</v>
      </c>
      <c r="K9" s="12">
        <f ca="1">AVERAGEIFS(D:D,B:B,"&lt;&gt;"&amp;"Écosse")</f>
        <v>35</v>
      </c>
      <c r="L9" s="6"/>
    </row>
    <row r="10" spans="1:12">
      <c r="A10" t="s">
        <v>8</v>
      </c>
      <c r="B10" t="s">
        <v>17</v>
      </c>
      <c r="C10" s="1">
        <v>30847</v>
      </c>
      <c r="D10">
        <f ca="1">YEAR(TODAY()-Table1[[#This Row],[DATE_NAISSANCE]])-1900</f>
        <v>33</v>
      </c>
      <c r="E10" s="18">
        <v>895.61182752303853</v>
      </c>
      <c r="F10" s="18">
        <v>450</v>
      </c>
      <c r="G10">
        <f>(Table1[[#This Row],[SALAIRE_MENSUEL]]-MOD(Table1[[#This Row],[SALAIRE_MENSUEL]],Table1[[#This Row],[PRIX_DE_VENTE_PRODUIT]]))/Table1[[#This Row],[PRIX_DE_VENTE_PRODUIT]]</f>
        <v>1</v>
      </c>
      <c r="H10" s="17">
        <f>Table1[[#This Row],[POTENTIEL_VENTE_MOIS_VOLUME]]*Table1[[#This Row],[PRIX_DE_VENTE_PRODUIT]]</f>
        <v>450</v>
      </c>
    </row>
    <row r="11" spans="1:12" ht="16" thickBot="1">
      <c r="C11" s="1"/>
      <c r="D11" s="16">
        <f ca="1">YEAR(TODAY()-Table1[[#This Row],[DATE_NAISSANCE]])-1900</f>
        <v>117</v>
      </c>
      <c r="E11" s="18">
        <v>8832.7169361358465</v>
      </c>
      <c r="F11" s="18">
        <v>450</v>
      </c>
      <c r="G11">
        <f>(Table1[[#This Row],[SALAIRE_MENSUEL]]-MOD(Table1[[#This Row],[SALAIRE_MENSUEL]],Table1[[#This Row],[PRIX_DE_VENTE_PRODUIT]]))/Table1[[#This Row],[PRIX_DE_VENTE_PRODUIT]]</f>
        <v>19</v>
      </c>
      <c r="H11" s="17">
        <f>Table1[[#This Row],[POTENTIEL_VENTE_MOIS_VOLUME]]*Table1[[#This Row],[PRIX_DE_VENTE_PRODUIT]]</f>
        <v>8550</v>
      </c>
    </row>
    <row r="12" spans="1:12" ht="16" thickBot="1">
      <c r="J12" s="9" t="s">
        <v>24</v>
      </c>
      <c r="K12" s="8">
        <v>20</v>
      </c>
    </row>
    <row r="13" spans="1:12" ht="16" thickBot="1">
      <c r="J13" s="7">
        <f ca="1">COUNTIF(D:D,"&gt;"&amp;K12)</f>
        <v>8</v>
      </c>
    </row>
  </sheetData>
  <pageMargins left="0.75" right="0.75" top="1" bottom="1" header="0.5" footer="0.5"/>
  <tableParts count="1">
    <tablePart r:id="rId1"/>
  </tablePart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9"/>
  <sheetViews>
    <sheetView workbookViewId="0">
      <selection activeCell="C12" sqref="C12"/>
    </sheetView>
  </sheetViews>
  <sheetFormatPr baseColWidth="10" defaultRowHeight="15" x14ac:dyDescent="0"/>
  <cols>
    <col min="1" max="1" width="10.83203125" style="19"/>
    <col min="2" max="2" width="39" style="19" bestFit="1" customWidth="1"/>
    <col min="3" max="3" width="19.33203125" style="19" customWidth="1"/>
    <col min="4" max="16384" width="10.83203125" style="19"/>
  </cols>
  <sheetData>
    <row r="1" spans="2:3" ht="16" thickBot="1"/>
    <row r="2" spans="2:3" ht="20">
      <c r="B2" s="22" t="s">
        <v>29</v>
      </c>
      <c r="C2" s="23"/>
    </row>
    <row r="3" spans="2:3" ht="20">
      <c r="B3" s="24" t="s">
        <v>33</v>
      </c>
      <c r="C3" s="25">
        <v>15</v>
      </c>
    </row>
    <row r="4" spans="2:3" ht="20">
      <c r="B4" s="24" t="s">
        <v>30</v>
      </c>
      <c r="C4" s="25">
        <v>3</v>
      </c>
    </row>
    <row r="5" spans="2:3" ht="21" thickBot="1">
      <c r="B5" s="26" t="str">
        <f>(C3-MOD(C3,C4))/C4&amp;" équipes de "&amp;C4&amp;" joueurs et 1 équipe de "&amp;MOD(C3,C4)&amp;" joueur(s)"</f>
        <v>5 équipes de 3 joueurs et 1 équipe de 0 joueur(s)</v>
      </c>
      <c r="C5" s="27"/>
    </row>
    <row r="8" spans="2:3">
      <c r="B8" s="21" t="s">
        <v>31</v>
      </c>
      <c r="C8" s="20"/>
    </row>
    <row r="9" spans="2:3">
      <c r="B9" s="19" t="s">
        <v>32</v>
      </c>
    </row>
  </sheetData>
  <mergeCells count="2">
    <mergeCell ref="B5:C5"/>
    <mergeCell ref="B2:C2"/>
  </mergeCell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Base_clients</vt:lpstr>
      <vt:lpstr>Equipe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</dc:creator>
  <cp:lastModifiedBy>Ale</cp:lastModifiedBy>
  <dcterms:created xsi:type="dcterms:W3CDTF">2017-12-09T11:53:04Z</dcterms:created>
  <dcterms:modified xsi:type="dcterms:W3CDTF">2017-12-15T17:21:32Z</dcterms:modified>
</cp:coreProperties>
</file>