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alexander.torbet\Desktop\"/>
    </mc:Choice>
  </mc:AlternateContent>
  <bookViews>
    <workbookView xWindow="0" yWindow="0" windowWidth="19200" windowHeight="6585" tabRatio="500" firstSheet="2" activeTab="2"/>
  </bookViews>
  <sheets>
    <sheet name="Base_clients" sheetId="1" state="hidden" r:id="rId1"/>
    <sheet name="TCD" sheetId="9" state="hidden" r:id="rId2"/>
    <sheet name="Tableau de bord" sheetId="8" r:id="rId3"/>
  </sheets>
  <definedNames>
    <definedName name="Segment_AGE_ANNEES">#N/A</definedName>
    <definedName name="Segment_PAYS">#N/A</definedName>
  </definedNames>
  <calcPr calcId="171027" concurrentCalc="0"/>
  <pivotCaches>
    <pivotCache cacheId="1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G3" i="1"/>
  <c r="H3" i="1"/>
  <c r="D5" i="1"/>
  <c r="G5" i="1"/>
  <c r="H5" i="1"/>
  <c r="D10" i="1"/>
  <c r="G10" i="1"/>
  <c r="H10" i="1"/>
  <c r="D13" i="1"/>
  <c r="G13" i="1"/>
  <c r="H13" i="1"/>
  <c r="D16" i="8"/>
  <c r="D10" i="8"/>
  <c r="C16" i="8"/>
  <c r="F10" i="8"/>
  <c r="G2" i="1"/>
  <c r="H2" i="1"/>
  <c r="G4" i="1"/>
  <c r="H4" i="1"/>
  <c r="G6" i="1"/>
  <c r="H6" i="1"/>
  <c r="G7" i="1"/>
  <c r="H7" i="1"/>
  <c r="G8" i="1"/>
  <c r="H8" i="1"/>
  <c r="G9" i="1"/>
  <c r="H9" i="1"/>
  <c r="G11" i="1"/>
  <c r="H11" i="1"/>
  <c r="G12" i="1"/>
  <c r="H12" i="1"/>
  <c r="G14" i="1"/>
  <c r="H14" i="1"/>
  <c r="G15" i="1"/>
  <c r="H15" i="1"/>
  <c r="G10" i="8"/>
  <c r="G16" i="8"/>
  <c r="F16" i="8"/>
  <c r="C10" i="8"/>
  <c r="E10" i="8"/>
  <c r="D15" i="1"/>
  <c r="D2" i="1"/>
  <c r="D4" i="1"/>
  <c r="D11" i="1"/>
  <c r="D6" i="1"/>
  <c r="D7" i="1"/>
  <c r="D8" i="1"/>
  <c r="D9" i="1"/>
  <c r="D12" i="1"/>
  <c r="D14" i="1"/>
</calcChain>
</file>

<file path=xl/sharedStrings.xml><?xml version="1.0" encoding="utf-8"?>
<sst xmlns="http://schemas.openxmlformats.org/spreadsheetml/2006/main" count="83" uniqueCount="37">
  <si>
    <t>Lucas</t>
  </si>
  <si>
    <t>Gregoire</t>
  </si>
  <si>
    <t>Antoine</t>
  </si>
  <si>
    <t>Brice</t>
  </si>
  <si>
    <t>Thomas</t>
  </si>
  <si>
    <t>Alexander</t>
  </si>
  <si>
    <t>Tom</t>
  </si>
  <si>
    <t>Clément</t>
  </si>
  <si>
    <t>Charles</t>
  </si>
  <si>
    <t>NOM</t>
  </si>
  <si>
    <t>DATE_NAISSANCE</t>
  </si>
  <si>
    <t>AGE_ANNEES</t>
  </si>
  <si>
    <t>PAYS</t>
  </si>
  <si>
    <t>France</t>
  </si>
  <si>
    <t>Belgique</t>
  </si>
  <si>
    <t>Espagne</t>
  </si>
  <si>
    <t>Italie</t>
  </si>
  <si>
    <t>Écosse</t>
  </si>
  <si>
    <t>SALAIRE_MENSUEL</t>
  </si>
  <si>
    <t>PRIX_DE_VENTE_PRODUIT</t>
  </si>
  <si>
    <t>POTENTIEL_VENTE_MOIS_VOLUME</t>
  </si>
  <si>
    <t>POTENTIEL_VENTE_MOIS_VALEUR</t>
  </si>
  <si>
    <t>Sylvain</t>
  </si>
  <si>
    <t>Suisse</t>
  </si>
  <si>
    <t>Potentiel de C.A par mois</t>
  </si>
  <si>
    <t>Ventes potentielles par mois</t>
  </si>
  <si>
    <t>Salaire mensuel moyen</t>
  </si>
  <si>
    <t>Nombre de clients</t>
  </si>
  <si>
    <t>Graph_data</t>
  </si>
  <si>
    <t>Ventes potentielles totales par mois</t>
  </si>
  <si>
    <t>Salaire moyen de tous les clients</t>
  </si>
  <si>
    <t>Salaire mensuel moyen de la population choisie</t>
  </si>
  <si>
    <t>Sélectionnez la population à analyser</t>
  </si>
  <si>
    <t>Françoise</t>
  </si>
  <si>
    <t>Aurore</t>
  </si>
  <si>
    <t>Clara</t>
  </si>
  <si>
    <t>Manon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</si>
</sst>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[$-40C]d\ mmmm\ yyyy;@"/>
    <numFmt numFmtId="165" formatCode="_-* #,##0\ &quot;€&quot;_-;\-* #,##0\ &quot;€&quot;_-;_-* &quot;-&quot;??\ &quot;€&quot;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 tint="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4" fillId="2" borderId="3" xfId="0" applyFont="1" applyFill="1" applyBorder="1"/>
    <xf numFmtId="0" fontId="0" fillId="3" borderId="0" xfId="0" applyFill="1"/>
    <xf numFmtId="0" fontId="0" fillId="0" borderId="0" xfId="0" pivotButton="1"/>
    <xf numFmtId="0" fontId="0" fillId="0" borderId="0" xfId="0" applyFont="1"/>
    <xf numFmtId="164" fontId="0" fillId="0" borderId="0" xfId="0" applyNumberFormat="1" applyFont="1"/>
    <xf numFmtId="165" fontId="1" fillId="0" borderId="0" xfId="21" applyNumberFormat="1" applyFont="1"/>
    <xf numFmtId="44" fontId="1" fillId="0" borderId="0" xfId="21" applyFont="1"/>
    <xf numFmtId="0" fontId="0" fillId="0" borderId="0" xfId="0" applyNumberFormat="1" applyFont="1"/>
    <xf numFmtId="0" fontId="0" fillId="3" borderId="2" xfId="0" applyFill="1" applyBorder="1" applyAlignment="1">
      <alignment horizontal="center" vertical="center"/>
    </xf>
    <xf numFmtId="44" fontId="0" fillId="3" borderId="7" xfId="2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4" fontId="0" fillId="3" borderId="4" xfId="2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4" fontId="0" fillId="3" borderId="0" xfId="0" applyNumberFormat="1" applyFill="1"/>
    <xf numFmtId="14" fontId="0" fillId="0" borderId="0" xfId="0" applyNumberFormat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6" fillId="5" borderId="9" xfId="0" applyFont="1" applyFill="1" applyBorder="1" applyAlignment="1">
      <alignment horizontal="center"/>
    </xf>
    <xf numFmtId="165" fontId="0" fillId="0" borderId="0" xfId="21" applyNumberFormat="1" applyFont="1"/>
    <xf numFmtId="44" fontId="0" fillId="0" borderId="0" xfId="21" applyFont="1"/>
  </cellXfs>
  <cellStyles count="38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Monétaire" xfId="21" builtinId="4"/>
    <cellStyle name="Normal" xfId="0" builtinId="0"/>
  </cellStyles>
  <dxfs count="10">
    <dxf>
      <font>
        <i val="0"/>
      </font>
    </dxf>
    <dxf>
      <font>
        <i val="0"/>
      </font>
      <numFmt numFmtId="0" formatCode="General"/>
    </dxf>
    <dxf>
      <font>
        <i val="0"/>
      </font>
      <numFmt numFmtId="165" formatCode="_-* #,##0\ &quot;€&quot;_-;\-* #,##0\ &quot;€&quot;_-;_-* &quot;-&quot;??\ &quot;€&quot;_-;_-@_-"/>
    </dxf>
    <dxf>
      <font>
        <i val="0"/>
      </font>
      <numFmt numFmtId="165" formatCode="_-* #,##0\ &quot;€&quot;_-;\-* #,##0\ &quot;€&quot;_-;_-* &quot;-&quot;??\ &quot;€&quot;_-;_-@_-"/>
    </dxf>
    <dxf>
      <font>
        <i val="0"/>
      </font>
      <numFmt numFmtId="0" formatCode="General"/>
    </dxf>
    <dxf>
      <font>
        <i val="0"/>
      </font>
      <numFmt numFmtId="164" formatCode="[$-40C]d\ mmmm\ yyyy;@"/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Part</a:t>
            </a:r>
            <a:r>
              <a:rPr lang="fr-FR" baseline="0"/>
              <a:t> du potentiel de C.A de la population choisie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1D-4CB7-B3D4-DB0D6EF46FA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1D-4CB7-B3D4-DB0D6EF46F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'Tableau de bord'!$F$15:$G$15</c:f>
              <c:strCache>
                <c:ptCount val="2"/>
                <c:pt idx="0">
                  <c:v>Potentiel de C.A par mois</c:v>
                </c:pt>
                <c:pt idx="1">
                  <c:v>Ventes potentielles par mois</c:v>
                </c:pt>
              </c:strCache>
            </c:strRef>
          </c:cat>
          <c:val>
            <c:numRef>
              <c:f>'Tableau de bord'!$F$16:$G$16</c:f>
              <c:numCache>
                <c:formatCode>_("€"* #,##0.00_);_("€"* \(#,##0.00\);_("€"* "-"??_);_(@_)</c:formatCode>
                <c:ptCount val="2"/>
                <c:pt idx="0">
                  <c:v>53100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2-4F78-9759-0FEA1809936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Le salaire moyen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51F-40E0-AA29-B7496095B7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'Tableau de bord'!$C$15:$D$15</c:f>
              <c:strCache>
                <c:ptCount val="2"/>
                <c:pt idx="0">
                  <c:v>Salaire mensuel moyen de la population choisie</c:v>
                </c:pt>
                <c:pt idx="1">
                  <c:v>Salaire moyen de tous les clients</c:v>
                </c:pt>
              </c:strCache>
            </c:strRef>
          </c:cat>
          <c:val>
            <c:numRef>
              <c:f>'Tableau de bord'!$C$16:$D$16</c:f>
              <c:numCache>
                <c:formatCode>_("€"* #,##0.00_);_("€"* \(#,##0.00\);_("€"* "-"??_);_(@_)</c:formatCode>
                <c:ptCount val="2"/>
                <c:pt idx="0">
                  <c:v>3991.3219568931786</c:v>
                </c:pt>
                <c:pt idx="1">
                  <c:v>3991.3219568931786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F-40E0-AA29-B7496095B7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65824000"/>
        <c:axId val="565827280"/>
      </c:barChart>
      <c:catAx>
        <c:axId val="56582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5827280"/>
        <c:crosses val="autoZero"/>
        <c:auto val="1"/>
        <c:lblAlgn val="ctr"/>
        <c:lblOffset val="100"/>
        <c:noMultiLvlLbl val="0"/>
      </c:catAx>
      <c:valAx>
        <c:axId val="565827280"/>
        <c:scaling>
          <c:orientation val="minMax"/>
        </c:scaling>
        <c:delete val="1"/>
        <c:axPos val="l"/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crossAx val="56582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217714</xdr:colOff>
      <xdr:row>2</xdr:row>
      <xdr:rowOff>62591</xdr:rowOff>
    </xdr:from>
    <xdr:to>
      <xdr:col>0</xdr:col>
      <xdr:colOff>3997714</xdr:colOff>
      <xdr:row>14</xdr:row>
      <xdr:rowOff>190500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PAYS 1">
              <a:extLst>
                <a:ext uri="{FF2B5EF4-FFF2-40B4-BE49-F238E27FC236}">
                  <a16:creationId xmlns:a16="http://schemas.microsoft.com/office/drawing/2014/main" id="{709973CC-D38E-4C66-B82E-BFEDD73D4B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AYS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7714" y="484412"/>
              <a:ext cx="3780000" cy="25091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176892</xdr:colOff>
      <xdr:row>15</xdr:row>
      <xdr:rowOff>72117</xdr:rowOff>
    </xdr:from>
    <xdr:to>
      <xdr:col>0</xdr:col>
      <xdr:colOff>3956892</xdr:colOff>
      <xdr:row>26</xdr:row>
      <xdr:rowOff>88447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AGE_ANNEES 1">
              <a:extLst>
                <a:ext uri="{FF2B5EF4-FFF2-40B4-BE49-F238E27FC236}">
                  <a16:creationId xmlns:a16="http://schemas.microsoft.com/office/drawing/2014/main" id="{5C467E2C-ECF8-41D5-8EDA-214D9B2317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GE_ANNE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892" y="3072493"/>
              <a:ext cx="3780000" cy="21866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>
    <xdr:from>
      <xdr:col>4</xdr:col>
      <xdr:colOff>2260785</xdr:colOff>
      <xdr:row>10</xdr:row>
      <xdr:rowOff>160803</xdr:rowOff>
    </xdr:from>
    <xdr:to>
      <xdr:col>7</xdr:col>
      <xdr:colOff>75638</xdr:colOff>
      <xdr:row>24</xdr:row>
      <xdr:rowOff>80121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EF35AC7B-9F58-4C37-A203-6F46EBCCB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210911</xdr:colOff>
      <xdr:row>10</xdr:row>
      <xdr:rowOff>160803</xdr:rowOff>
    </xdr:from>
    <xdr:to>
      <xdr:col>4</xdr:col>
      <xdr:colOff>1114583</xdr:colOff>
      <xdr:row>24</xdr:row>
      <xdr:rowOff>80121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6E2087CA-C467-4BB1-964F-CBF8BBF06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xander TORBET" refreshedDate="43090.501879976851" createdVersion="6" refreshedVersion="6" minRefreshableVersion="3" recordCount="14">
  <cacheSource type="worksheet">
    <worksheetSource name="Table1"/>
  </cacheSource>
  <cacheFields count="8">
    <cacheField name="NOM" numFmtId="0">
      <sharedItems containsBlank="1" count="15">
        <s v="Gregoire"/>
        <s v="Manon"/>
        <s v="Lucas"/>
        <s v="Clara"/>
        <s v="Antoine"/>
        <s v="Brice"/>
        <s v="Thomas"/>
        <s v="Alexander"/>
        <s v="Françoise"/>
        <s v="Tom"/>
        <s v="Clément"/>
        <s v="Aurore"/>
        <s v="Charles"/>
        <s v="Sylvain"/>
        <m u="1"/>
      </sharedItems>
    </cacheField>
    <cacheField name="PAYS" numFmtId="0">
      <sharedItems count="6">
        <s v="France"/>
        <s v="Espagne"/>
        <s v="Écosse"/>
        <s v="Belgique"/>
        <s v="Italie"/>
        <s v="Suisse"/>
      </sharedItems>
    </cacheField>
    <cacheField name="DATE_NAISSANCE" numFmtId="164">
      <sharedItems containsSemiMixedTypes="0" containsNonDate="0" containsDate="1" containsString="0" minDate="1984-06-14T00:00:00" maxDate="2015-05-02T00:00:00" count="13">
        <d v="1991-12-14T00:00:00"/>
        <d v="1991-09-30T00:00:00"/>
        <d v="1984-11-12T00:00:00"/>
        <d v="1984-08-24T00:00:00"/>
        <d v="1991-01-24T00:00:00"/>
        <d v="2015-05-01T00:00:00"/>
        <d v="2000-09-09T00:00:00"/>
        <d v="1991-08-31T00:00:00"/>
        <d v="2000-04-17T00:00:00"/>
        <d v="2000-02-03T00:00:00"/>
        <d v="2015-02-15T00:00:00"/>
        <d v="1984-06-14T00:00:00"/>
        <d v="1984-08-12T00:00:00"/>
      </sharedItems>
    </cacheField>
    <cacheField name="AGE_ANNEES" numFmtId="0">
      <sharedItems containsSemiMixedTypes="0" containsString="0" containsNumber="1" containsInteger="1" minValue="2" maxValue="117" count="5">
        <n v="26"/>
        <n v="33"/>
        <n v="2"/>
        <n v="17"/>
        <n v="117" u="1"/>
      </sharedItems>
    </cacheField>
    <cacheField name="SALAIRE_MENSUEL" numFmtId="165">
      <sharedItems containsSemiMixedTypes="0" containsString="0" containsNumber="1" minValue="476" maxValue="8832.7169361358465" count="14">
        <n v="6419.2495395791902"/>
        <n v="2906"/>
        <n v="1574.7453564445302"/>
        <n v="5432"/>
        <n v="8590.8276388982467"/>
        <n v="1502.6170039891595"/>
        <n v="2175.7145093798226"/>
        <n v="5074.7704494112168"/>
        <n v="1032"/>
        <n v="3119.3854481582594"/>
        <n v="7846.8686869851881"/>
        <n v="476"/>
        <n v="895.61182752303853"/>
        <n v="8832.7169361358465"/>
      </sharedItems>
    </cacheField>
    <cacheField name="PRIX_DE_VENTE_PRODUIT" numFmtId="165">
      <sharedItems containsSemiMixedTypes="0" containsString="0" containsNumber="1" containsInteger="1" minValue="450" maxValue="450" count="1">
        <n v="450"/>
      </sharedItems>
    </cacheField>
    <cacheField name="POTENTIEL_VENTE_MOIS_VOLUME" numFmtId="0">
      <sharedItems containsSemiMixedTypes="0" containsString="0" containsNumber="1" containsInteger="1" minValue="0" maxValue="19" count="11">
        <n v="14"/>
        <n v="6"/>
        <n v="3"/>
        <n v="12"/>
        <n v="19"/>
        <n v="4"/>
        <n v="11"/>
        <n v="2"/>
        <n v="17"/>
        <n v="1"/>
        <n v="0" u="1"/>
      </sharedItems>
    </cacheField>
    <cacheField name="POTENTIEL_VENTE_MOIS_VALEUR" numFmtId="44">
      <sharedItems containsSemiMixedTypes="0" containsString="0" containsNumber="1" containsInteger="1" minValue="0" maxValue="8550" count="11">
        <n v="6300"/>
        <n v="2700"/>
        <n v="1350"/>
        <n v="5400"/>
        <n v="8550"/>
        <n v="1800"/>
        <n v="4950"/>
        <n v="900"/>
        <n v="7650"/>
        <n v="450"/>
        <n v="0" u="1"/>
      </sharedItems>
    </cacheField>
  </cacheFields>
  <extLst>
    <ext xmlns:x14="http://schemas.microsoft.com/office/spreadsheetml/2009/9/main" uri="{725AE2AE-9491-48be-B2B4-4EB974FC3084}">
      <x14:pivotCacheDefinition pivotCacheId="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0"/>
    <x v="0"/>
    <x v="0"/>
  </r>
  <r>
    <x v="1"/>
    <x v="1"/>
    <x v="1"/>
    <x v="0"/>
    <x v="1"/>
    <x v="0"/>
    <x v="1"/>
    <x v="1"/>
  </r>
  <r>
    <x v="2"/>
    <x v="0"/>
    <x v="2"/>
    <x v="1"/>
    <x v="2"/>
    <x v="0"/>
    <x v="2"/>
    <x v="2"/>
  </r>
  <r>
    <x v="3"/>
    <x v="2"/>
    <x v="3"/>
    <x v="1"/>
    <x v="3"/>
    <x v="0"/>
    <x v="3"/>
    <x v="3"/>
  </r>
  <r>
    <x v="4"/>
    <x v="3"/>
    <x v="4"/>
    <x v="0"/>
    <x v="4"/>
    <x v="0"/>
    <x v="4"/>
    <x v="4"/>
  </r>
  <r>
    <x v="5"/>
    <x v="1"/>
    <x v="5"/>
    <x v="2"/>
    <x v="5"/>
    <x v="0"/>
    <x v="2"/>
    <x v="2"/>
  </r>
  <r>
    <x v="6"/>
    <x v="4"/>
    <x v="6"/>
    <x v="3"/>
    <x v="6"/>
    <x v="0"/>
    <x v="5"/>
    <x v="5"/>
  </r>
  <r>
    <x v="7"/>
    <x v="2"/>
    <x v="7"/>
    <x v="0"/>
    <x v="7"/>
    <x v="0"/>
    <x v="6"/>
    <x v="6"/>
  </r>
  <r>
    <x v="8"/>
    <x v="1"/>
    <x v="5"/>
    <x v="2"/>
    <x v="8"/>
    <x v="0"/>
    <x v="7"/>
    <x v="7"/>
  </r>
  <r>
    <x v="9"/>
    <x v="0"/>
    <x v="8"/>
    <x v="3"/>
    <x v="9"/>
    <x v="0"/>
    <x v="1"/>
    <x v="1"/>
  </r>
  <r>
    <x v="10"/>
    <x v="4"/>
    <x v="9"/>
    <x v="3"/>
    <x v="10"/>
    <x v="0"/>
    <x v="8"/>
    <x v="8"/>
  </r>
  <r>
    <x v="11"/>
    <x v="3"/>
    <x v="10"/>
    <x v="2"/>
    <x v="11"/>
    <x v="0"/>
    <x v="9"/>
    <x v="9"/>
  </r>
  <r>
    <x v="12"/>
    <x v="2"/>
    <x v="11"/>
    <x v="1"/>
    <x v="12"/>
    <x v="0"/>
    <x v="9"/>
    <x v="9"/>
  </r>
  <r>
    <x v="13"/>
    <x v="5"/>
    <x v="12"/>
    <x v="1"/>
    <x v="13"/>
    <x v="0"/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7" cacheId="10" applyNumberFormats="0" applyBorderFormats="0" applyFontFormats="0" applyPatternFormats="0" applyAlignmentFormats="0" applyWidthHeightFormats="1" dataCaption="Valeurs" missingCaption="0" updatedVersion="6" minRefreshableVersion="3" useAutoFormatting="1" rowGrandTotals="0" colGrandTotals="0" itemPrintTitles="1" createdVersion="6" indent="0" compact="0" compactData="0" multipleFieldFilters="0">
  <location ref="A1:H15" firstHeaderRow="1" firstDataRow="1" firstDataCol="8"/>
  <pivotFields count="8">
    <pivotField axis="axisRow" compact="0" outline="0" subtotalTop="0" showAll="0" defaultSubtotal="0">
      <items count="15">
        <item x="7"/>
        <item x="4"/>
        <item x="5"/>
        <item x="12"/>
        <item x="10"/>
        <item x="0"/>
        <item x="2"/>
        <item x="13"/>
        <item x="6"/>
        <item x="9"/>
        <item x="8"/>
        <item m="1" x="14"/>
        <item x="3"/>
        <item x="11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6">
        <item x="3"/>
        <item x="2"/>
        <item x="1"/>
        <item x="0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3">
        <item x="0"/>
        <item x="2"/>
        <item x="4"/>
        <item x="5"/>
        <item x="6"/>
        <item x="7"/>
        <item x="8"/>
        <item x="9"/>
        <item x="11"/>
        <item x="12"/>
        <item x="3"/>
        <item x="1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5">
        <item x="2"/>
        <item x="3"/>
        <item x="0"/>
        <item x="1"/>
        <item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4">
        <item x="12"/>
        <item x="5"/>
        <item x="2"/>
        <item x="6"/>
        <item x="9"/>
        <item x="7"/>
        <item x="0"/>
        <item x="10"/>
        <item x="4"/>
        <item x="13"/>
        <item x="8"/>
        <item x="3"/>
        <item x="11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1">
        <item x="9"/>
        <item x="2"/>
        <item x="5"/>
        <item x="1"/>
        <item x="6"/>
        <item x="0"/>
        <item x="8"/>
        <item x="4"/>
        <item x="7"/>
        <item m="1" x="10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1">
        <item x="9"/>
        <item x="2"/>
        <item x="5"/>
        <item x="1"/>
        <item x="6"/>
        <item x="0"/>
        <item x="8"/>
        <item x="4"/>
        <item x="7"/>
        <item m="1" x="10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0"/>
    <field x="1"/>
    <field x="2"/>
    <field x="3"/>
    <field x="4"/>
    <field x="5"/>
    <field x="6"/>
    <field x="7"/>
  </rowFields>
  <rowItems count="14">
    <i>
      <x/>
      <x v="1"/>
      <x v="5"/>
      <x v="2"/>
      <x v="5"/>
      <x/>
      <x v="4"/>
      <x v="4"/>
    </i>
    <i>
      <x v="1"/>
      <x/>
      <x v="2"/>
      <x v="2"/>
      <x v="8"/>
      <x/>
      <x v="7"/>
      <x v="7"/>
    </i>
    <i>
      <x v="2"/>
      <x v="2"/>
      <x v="3"/>
      <x/>
      <x v="1"/>
      <x/>
      <x v="1"/>
      <x v="1"/>
    </i>
    <i>
      <x v="3"/>
      <x v="1"/>
      <x v="8"/>
      <x v="3"/>
      <x/>
      <x/>
      <x/>
      <x/>
    </i>
    <i>
      <x v="4"/>
      <x v="4"/>
      <x v="7"/>
      <x v="1"/>
      <x v="7"/>
      <x/>
      <x v="6"/>
      <x v="6"/>
    </i>
    <i>
      <x v="5"/>
      <x v="3"/>
      <x/>
      <x v="2"/>
      <x v="6"/>
      <x/>
      <x v="5"/>
      <x v="5"/>
    </i>
    <i>
      <x v="6"/>
      <x v="3"/>
      <x v="1"/>
      <x v="3"/>
      <x v="2"/>
      <x/>
      <x v="1"/>
      <x v="1"/>
    </i>
    <i>
      <x v="7"/>
      <x v="5"/>
      <x v="9"/>
      <x v="3"/>
      <x v="9"/>
      <x/>
      <x v="7"/>
      <x v="7"/>
    </i>
    <i>
      <x v="8"/>
      <x v="4"/>
      <x v="4"/>
      <x v="1"/>
      <x v="3"/>
      <x/>
      <x v="2"/>
      <x v="2"/>
    </i>
    <i>
      <x v="9"/>
      <x v="3"/>
      <x v="6"/>
      <x v="1"/>
      <x v="4"/>
      <x/>
      <x v="3"/>
      <x v="3"/>
    </i>
    <i>
      <x v="10"/>
      <x v="2"/>
      <x v="3"/>
      <x/>
      <x v="10"/>
      <x/>
      <x v="8"/>
      <x v="8"/>
    </i>
    <i>
      <x v="12"/>
      <x v="1"/>
      <x v="10"/>
      <x v="3"/>
      <x v="11"/>
      <x/>
      <x v="10"/>
      <x v="10"/>
    </i>
    <i>
      <x v="13"/>
      <x/>
      <x v="11"/>
      <x/>
      <x v="12"/>
      <x/>
      <x/>
      <x/>
    </i>
    <i>
      <x v="14"/>
      <x v="2"/>
      <x v="12"/>
      <x v="2"/>
      <x v="13"/>
      <x/>
      <x v="3"/>
      <x v="3"/>
    </i>
  </rowItems>
  <colItems count="1">
    <i/>
  </colItem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PAYS" sourceName="PAYS">
  <pivotTables>
    <pivotTable tabId="9" name="Tableau croisé dynamique7"/>
  </pivotTables>
  <data>
    <tabular pivotCacheId="4">
      <items count="6">
        <i x="3" s="1"/>
        <i x="2" s="1"/>
        <i x="1" s="1"/>
        <i x="0" s="1"/>
        <i x="4" s="1"/>
        <i x="5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AGE_ANNEES" sourceName="AGE_ANNEES">
  <pivotTables>
    <pivotTable tabId="9" name="Tableau croisé dynamique7"/>
  </pivotTables>
  <data>
    <tabular pivotCacheId="4">
      <items count="5">
        <i x="2" s="1"/>
        <i x="3" s="1"/>
        <i x="0" s="1"/>
        <i x="1" s="1"/>
        <i x="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AYS 1" cache="Segment_PAYS" caption="PAYS" columnCount="2" style="SlicerStyleLight6" rowHeight="257175"/>
  <slicer name="AGE_ANNEES 1" cache="Segment_AGE_ANNEES" caption="AGE_ANNEES" columnCount="2" style="SlicerStyleLight5" rowHeight="257175"/>
</slicers>
</file>

<file path=xl/tables/table1.xml><?xml version="1.0" encoding="utf-8"?>
<table xmlns="http://schemas.openxmlformats.org/spreadsheetml/2006/main" id="1" name="Table1" displayName="Table1" ref="A1:H15" totalsRowShown="0" headerRowDxfId="9" dataDxfId="8">
  <autoFilter ref="A1:H15"/>
  <tableColumns count="8">
    <tableColumn id="1" name="NOM" dataDxfId="7"/>
    <tableColumn id="4" name="PAYS" dataDxfId="6"/>
    <tableColumn id="2" name="DATE_NAISSANCE" dataDxfId="5"/>
    <tableColumn id="7" name="AGE_ANNEES" dataDxfId="4">
      <calculatedColumnFormula>YEAR(TODAY()-Table1[[#This Row],[DATE_NAISSANCE]])-1900</calculatedColumnFormula>
    </tableColumn>
    <tableColumn id="3" name="SALAIRE_MENSUEL" dataDxfId="3" dataCellStyle="Monétaire"/>
    <tableColumn id="5" name="PRIX_DE_VENTE_PRODUIT" dataDxfId="2" dataCellStyle="Monétaire"/>
    <tableColumn id="6" name="POTENTIEL_VENTE_MOIS_VOLUME" dataDxfId="1">
      <calculatedColumnFormula>(Table1[[#This Row],[SALAIRE_MENSUEL]]-MOD(Table1[[#This Row],[SALAIRE_MENSUEL]],Table1[[#This Row],[PRIX_DE_VENTE_PRODUIT]]))/Table1[[#This Row],[PRIX_DE_VENTE_PRODUIT]]</calculatedColumnFormula>
    </tableColumn>
    <tableColumn id="8" name="POTENTIEL_VENTE_MOIS_VALEUR" dataDxfId="0" dataCellStyle="Monétaire">
      <calculatedColumnFormula>Table1[[#This Row],[POTENTIEL_VENTE_MOIS_VOLUME]]*Table1[[#This Row],[PRIX_DE_VENTE_PRODUIT]]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C2" sqref="C2"/>
    </sheetView>
  </sheetViews>
  <sheetFormatPr baseColWidth="10" defaultRowHeight="15.75" x14ac:dyDescent="0.5"/>
  <cols>
    <col min="1" max="1" width="9.5" style="4" bestFit="1" customWidth="1"/>
    <col min="2" max="2" width="9.5" style="4" customWidth="1"/>
    <col min="3" max="3" width="26.1875" style="4" bestFit="1" customWidth="1"/>
    <col min="4" max="4" width="26.6875" style="4" bestFit="1" customWidth="1"/>
    <col min="5" max="5" width="19.5" style="4" bestFit="1" customWidth="1"/>
    <col min="6" max="6" width="26" style="4" bestFit="1" customWidth="1"/>
    <col min="7" max="7" width="25" style="4" bestFit="1" customWidth="1"/>
    <col min="8" max="8" width="34.3125" style="4" bestFit="1" customWidth="1"/>
    <col min="9" max="9" width="18.625" customWidth="1"/>
  </cols>
  <sheetData>
    <row r="1" spans="1:8" x14ac:dyDescent="0.5">
      <c r="A1" s="4" t="s">
        <v>9</v>
      </c>
      <c r="B1" s="4" t="s">
        <v>12</v>
      </c>
      <c r="C1" s="4" t="s">
        <v>10</v>
      </c>
      <c r="D1" s="4" t="s">
        <v>11</v>
      </c>
      <c r="E1" s="4" t="s">
        <v>18</v>
      </c>
      <c r="F1" s="4" t="s">
        <v>19</v>
      </c>
      <c r="G1" s="4" t="s">
        <v>20</v>
      </c>
      <c r="H1" s="1" t="s">
        <v>21</v>
      </c>
    </row>
    <row r="2" spans="1:8" x14ac:dyDescent="0.5">
      <c r="A2" s="4" t="s">
        <v>1</v>
      </c>
      <c r="B2" s="4" t="s">
        <v>13</v>
      </c>
      <c r="C2" s="5">
        <v>33586</v>
      </c>
      <c r="D2" s="4">
        <f ca="1">YEAR(TODAY()-Table1[[#This Row],[DATE_NAISSANCE]])-1900</f>
        <v>26</v>
      </c>
      <c r="E2" s="6">
        <v>6419.2495395791902</v>
      </c>
      <c r="F2" s="6">
        <v>450</v>
      </c>
      <c r="G2" s="4">
        <f>(Table1[[#This Row],[SALAIRE_MENSUEL]]-MOD(Table1[[#This Row],[SALAIRE_MENSUEL]],Table1[[#This Row],[PRIX_DE_VENTE_PRODUIT]]))/Table1[[#This Row],[PRIX_DE_VENTE_PRODUIT]]</f>
        <v>14</v>
      </c>
      <c r="H2" s="7">
        <f>Table1[[#This Row],[POTENTIEL_VENTE_MOIS_VOLUME]]*Table1[[#This Row],[PRIX_DE_VENTE_PRODUIT]]</f>
        <v>6300</v>
      </c>
    </row>
    <row r="3" spans="1:8" x14ac:dyDescent="0.5">
      <c r="A3" s="4" t="s">
        <v>36</v>
      </c>
      <c r="B3" s="4" t="s">
        <v>15</v>
      </c>
      <c r="C3" s="5">
        <v>33511</v>
      </c>
      <c r="D3" s="8">
        <f ca="1">YEAR(TODAY()-Table1[[#This Row],[DATE_NAISSANCE]])-1900</f>
        <v>26</v>
      </c>
      <c r="E3" s="22">
        <v>2906</v>
      </c>
      <c r="F3" s="6">
        <v>450</v>
      </c>
      <c r="G3" s="8">
        <f>(Table1[[#This Row],[SALAIRE_MENSUEL]]-MOD(Table1[[#This Row],[SALAIRE_MENSUEL]],Table1[[#This Row],[PRIX_DE_VENTE_PRODUIT]]))/Table1[[#This Row],[PRIX_DE_VENTE_PRODUIT]]</f>
        <v>6</v>
      </c>
      <c r="H3" s="23">
        <f>Table1[[#This Row],[POTENTIEL_VENTE_MOIS_VOLUME]]*Table1[[#This Row],[PRIX_DE_VENTE_PRODUIT]]</f>
        <v>2700</v>
      </c>
    </row>
    <row r="4" spans="1:8" x14ac:dyDescent="0.5">
      <c r="A4" s="4" t="s">
        <v>0</v>
      </c>
      <c r="B4" s="4" t="s">
        <v>13</v>
      </c>
      <c r="C4" s="5">
        <v>30998</v>
      </c>
      <c r="D4" s="4">
        <f ca="1">YEAR(TODAY()-Table1[[#This Row],[DATE_NAISSANCE]])-1900</f>
        <v>33</v>
      </c>
      <c r="E4" s="6">
        <v>1574.7453564445302</v>
      </c>
      <c r="F4" s="6">
        <v>450</v>
      </c>
      <c r="G4" s="4">
        <f>(Table1[[#This Row],[SALAIRE_MENSUEL]]-MOD(Table1[[#This Row],[SALAIRE_MENSUEL]],Table1[[#This Row],[PRIX_DE_VENTE_PRODUIT]]))/Table1[[#This Row],[PRIX_DE_VENTE_PRODUIT]]</f>
        <v>3</v>
      </c>
      <c r="H4" s="7">
        <f>Table1[[#This Row],[POTENTIEL_VENTE_MOIS_VOLUME]]*Table1[[#This Row],[PRIX_DE_VENTE_PRODUIT]]</f>
        <v>1350</v>
      </c>
    </row>
    <row r="5" spans="1:8" x14ac:dyDescent="0.5">
      <c r="A5" s="4" t="s">
        <v>35</v>
      </c>
      <c r="B5" s="4" t="s">
        <v>17</v>
      </c>
      <c r="C5" s="5">
        <v>30918</v>
      </c>
      <c r="D5" s="8">
        <f ca="1">YEAR(TODAY()-Table1[[#This Row],[DATE_NAISSANCE]])-1900</f>
        <v>33</v>
      </c>
      <c r="E5" s="22">
        <v>5432</v>
      </c>
      <c r="F5" s="6">
        <v>450</v>
      </c>
      <c r="G5" s="8">
        <f>(Table1[[#This Row],[SALAIRE_MENSUEL]]-MOD(Table1[[#This Row],[SALAIRE_MENSUEL]],Table1[[#This Row],[PRIX_DE_VENTE_PRODUIT]]))/Table1[[#This Row],[PRIX_DE_VENTE_PRODUIT]]</f>
        <v>12</v>
      </c>
      <c r="H5" s="23">
        <f>Table1[[#This Row],[POTENTIEL_VENTE_MOIS_VOLUME]]*Table1[[#This Row],[PRIX_DE_VENTE_PRODUIT]]</f>
        <v>5400</v>
      </c>
    </row>
    <row r="6" spans="1:8" x14ac:dyDescent="0.5">
      <c r="A6" s="4" t="s">
        <v>2</v>
      </c>
      <c r="B6" s="4" t="s">
        <v>14</v>
      </c>
      <c r="C6" s="5">
        <v>33262</v>
      </c>
      <c r="D6" s="4">
        <f ca="1">YEAR(TODAY()-Table1[[#This Row],[DATE_NAISSANCE]])-1900</f>
        <v>26</v>
      </c>
      <c r="E6" s="6">
        <v>8590.8276388982467</v>
      </c>
      <c r="F6" s="6">
        <v>450</v>
      </c>
      <c r="G6" s="4">
        <f>(Table1[[#This Row],[SALAIRE_MENSUEL]]-MOD(Table1[[#This Row],[SALAIRE_MENSUEL]],Table1[[#This Row],[PRIX_DE_VENTE_PRODUIT]]))/Table1[[#This Row],[PRIX_DE_VENTE_PRODUIT]]</f>
        <v>19</v>
      </c>
      <c r="H6" s="7">
        <f>Table1[[#This Row],[POTENTIEL_VENTE_MOIS_VOLUME]]*Table1[[#This Row],[PRIX_DE_VENTE_PRODUIT]]</f>
        <v>8550</v>
      </c>
    </row>
    <row r="7" spans="1:8" x14ac:dyDescent="0.5">
      <c r="A7" s="4" t="s">
        <v>3</v>
      </c>
      <c r="B7" s="4" t="s">
        <v>15</v>
      </c>
      <c r="C7" s="5">
        <v>42125</v>
      </c>
      <c r="D7" s="4">
        <f ca="1">YEAR(TODAY()-Table1[[#This Row],[DATE_NAISSANCE]])-1900</f>
        <v>2</v>
      </c>
      <c r="E7" s="6">
        <v>1502.6170039891595</v>
      </c>
      <c r="F7" s="6">
        <v>450</v>
      </c>
      <c r="G7" s="4">
        <f>(Table1[[#This Row],[SALAIRE_MENSUEL]]-MOD(Table1[[#This Row],[SALAIRE_MENSUEL]],Table1[[#This Row],[PRIX_DE_VENTE_PRODUIT]]))/Table1[[#This Row],[PRIX_DE_VENTE_PRODUIT]]</f>
        <v>3</v>
      </c>
      <c r="H7" s="7">
        <f>Table1[[#This Row],[POTENTIEL_VENTE_MOIS_VOLUME]]*Table1[[#This Row],[PRIX_DE_VENTE_PRODUIT]]</f>
        <v>1350</v>
      </c>
    </row>
    <row r="8" spans="1:8" x14ac:dyDescent="0.5">
      <c r="A8" s="4" t="s">
        <v>4</v>
      </c>
      <c r="B8" s="4" t="s">
        <v>16</v>
      </c>
      <c r="C8" s="5">
        <v>36778</v>
      </c>
      <c r="D8" s="4">
        <f ca="1">YEAR(TODAY()-Table1[[#This Row],[DATE_NAISSANCE]])-1900</f>
        <v>17</v>
      </c>
      <c r="E8" s="6">
        <v>2175.7145093798226</v>
      </c>
      <c r="F8" s="6">
        <v>450</v>
      </c>
      <c r="G8" s="4">
        <f>(Table1[[#This Row],[SALAIRE_MENSUEL]]-MOD(Table1[[#This Row],[SALAIRE_MENSUEL]],Table1[[#This Row],[PRIX_DE_VENTE_PRODUIT]]))/Table1[[#This Row],[PRIX_DE_VENTE_PRODUIT]]</f>
        <v>4</v>
      </c>
      <c r="H8" s="7">
        <f>Table1[[#This Row],[POTENTIEL_VENTE_MOIS_VOLUME]]*Table1[[#This Row],[PRIX_DE_VENTE_PRODUIT]]</f>
        <v>1800</v>
      </c>
    </row>
    <row r="9" spans="1:8" x14ac:dyDescent="0.5">
      <c r="A9" s="4" t="s">
        <v>5</v>
      </c>
      <c r="B9" s="4" t="s">
        <v>17</v>
      </c>
      <c r="C9" s="5">
        <v>33481</v>
      </c>
      <c r="D9" s="4">
        <f ca="1">YEAR(TODAY()-Table1[[#This Row],[DATE_NAISSANCE]])-1900</f>
        <v>26</v>
      </c>
      <c r="E9" s="6">
        <v>5074.7704494112168</v>
      </c>
      <c r="F9" s="6">
        <v>450</v>
      </c>
      <c r="G9" s="4">
        <f>(Table1[[#This Row],[SALAIRE_MENSUEL]]-MOD(Table1[[#This Row],[SALAIRE_MENSUEL]],Table1[[#This Row],[PRIX_DE_VENTE_PRODUIT]]))/Table1[[#This Row],[PRIX_DE_VENTE_PRODUIT]]</f>
        <v>11</v>
      </c>
      <c r="H9" s="7">
        <f>Table1[[#This Row],[POTENTIEL_VENTE_MOIS_VOLUME]]*Table1[[#This Row],[PRIX_DE_VENTE_PRODUIT]]</f>
        <v>4950</v>
      </c>
    </row>
    <row r="10" spans="1:8" x14ac:dyDescent="0.5">
      <c r="A10" s="4" t="s">
        <v>33</v>
      </c>
      <c r="B10" s="4" t="s">
        <v>15</v>
      </c>
      <c r="C10" s="5">
        <v>42125</v>
      </c>
      <c r="D10" s="8">
        <f ca="1">YEAR(TODAY()-Table1[[#This Row],[DATE_NAISSANCE]])-1900</f>
        <v>2</v>
      </c>
      <c r="E10" s="22">
        <v>1032</v>
      </c>
      <c r="F10" s="6">
        <v>450</v>
      </c>
      <c r="G10" s="8">
        <f>(Table1[[#This Row],[SALAIRE_MENSUEL]]-MOD(Table1[[#This Row],[SALAIRE_MENSUEL]],Table1[[#This Row],[PRIX_DE_VENTE_PRODUIT]]))/Table1[[#This Row],[PRIX_DE_VENTE_PRODUIT]]</f>
        <v>2</v>
      </c>
      <c r="H10" s="23">
        <f>Table1[[#This Row],[POTENTIEL_VENTE_MOIS_VOLUME]]*Table1[[#This Row],[PRIX_DE_VENTE_PRODUIT]]</f>
        <v>900</v>
      </c>
    </row>
    <row r="11" spans="1:8" x14ac:dyDescent="0.5">
      <c r="A11" s="4" t="s">
        <v>6</v>
      </c>
      <c r="B11" s="4" t="s">
        <v>13</v>
      </c>
      <c r="C11" s="5">
        <v>36633</v>
      </c>
      <c r="D11" s="4">
        <f ca="1">YEAR(TODAY()-Table1[[#This Row],[DATE_NAISSANCE]])-1900</f>
        <v>17</v>
      </c>
      <c r="E11" s="6">
        <v>3119.3854481582594</v>
      </c>
      <c r="F11" s="6">
        <v>450</v>
      </c>
      <c r="G11" s="4">
        <f>(Table1[[#This Row],[SALAIRE_MENSUEL]]-MOD(Table1[[#This Row],[SALAIRE_MENSUEL]],Table1[[#This Row],[PRIX_DE_VENTE_PRODUIT]]))/Table1[[#This Row],[PRIX_DE_VENTE_PRODUIT]]</f>
        <v>6</v>
      </c>
      <c r="H11" s="7">
        <f>Table1[[#This Row],[POTENTIEL_VENTE_MOIS_VOLUME]]*Table1[[#This Row],[PRIX_DE_VENTE_PRODUIT]]</f>
        <v>2700</v>
      </c>
    </row>
    <row r="12" spans="1:8" x14ac:dyDescent="0.5">
      <c r="A12" s="4" t="s">
        <v>7</v>
      </c>
      <c r="B12" s="4" t="s">
        <v>16</v>
      </c>
      <c r="C12" s="5">
        <v>36559</v>
      </c>
      <c r="D12" s="4">
        <f ca="1">YEAR(TODAY()-Table1[[#This Row],[DATE_NAISSANCE]])-1900</f>
        <v>17</v>
      </c>
      <c r="E12" s="6">
        <v>7846.8686869851881</v>
      </c>
      <c r="F12" s="6">
        <v>450</v>
      </c>
      <c r="G12" s="4">
        <f>(Table1[[#This Row],[SALAIRE_MENSUEL]]-MOD(Table1[[#This Row],[SALAIRE_MENSUEL]],Table1[[#This Row],[PRIX_DE_VENTE_PRODUIT]]))/Table1[[#This Row],[PRIX_DE_VENTE_PRODUIT]]</f>
        <v>17</v>
      </c>
      <c r="H12" s="7">
        <f>Table1[[#This Row],[POTENTIEL_VENTE_MOIS_VOLUME]]*Table1[[#This Row],[PRIX_DE_VENTE_PRODUIT]]</f>
        <v>7650</v>
      </c>
    </row>
    <row r="13" spans="1:8" x14ac:dyDescent="0.5">
      <c r="A13" s="4" t="s">
        <v>34</v>
      </c>
      <c r="B13" s="4" t="s">
        <v>14</v>
      </c>
      <c r="C13" s="5">
        <v>42050</v>
      </c>
      <c r="D13" s="8">
        <f ca="1">YEAR(TODAY()-Table1[[#This Row],[DATE_NAISSANCE]])-1900</f>
        <v>2</v>
      </c>
      <c r="E13" s="22">
        <v>476</v>
      </c>
      <c r="F13" s="6">
        <v>450</v>
      </c>
      <c r="G13" s="8">
        <f>(Table1[[#This Row],[SALAIRE_MENSUEL]]-MOD(Table1[[#This Row],[SALAIRE_MENSUEL]],Table1[[#This Row],[PRIX_DE_VENTE_PRODUIT]]))/Table1[[#This Row],[PRIX_DE_VENTE_PRODUIT]]</f>
        <v>1</v>
      </c>
      <c r="H13" s="23">
        <f>Table1[[#This Row],[POTENTIEL_VENTE_MOIS_VOLUME]]*Table1[[#This Row],[PRIX_DE_VENTE_PRODUIT]]</f>
        <v>450</v>
      </c>
    </row>
    <row r="14" spans="1:8" x14ac:dyDescent="0.5">
      <c r="A14" s="4" t="s">
        <v>8</v>
      </c>
      <c r="B14" s="4" t="s">
        <v>17</v>
      </c>
      <c r="C14" s="5">
        <v>30847</v>
      </c>
      <c r="D14" s="4">
        <f ca="1">YEAR(TODAY()-Table1[[#This Row],[DATE_NAISSANCE]])-1900</f>
        <v>33</v>
      </c>
      <c r="E14" s="6">
        <v>895.61182752303853</v>
      </c>
      <c r="F14" s="6">
        <v>450</v>
      </c>
      <c r="G14" s="4">
        <f>(Table1[[#This Row],[SALAIRE_MENSUEL]]-MOD(Table1[[#This Row],[SALAIRE_MENSUEL]],Table1[[#This Row],[PRIX_DE_VENTE_PRODUIT]]))/Table1[[#This Row],[PRIX_DE_VENTE_PRODUIT]]</f>
        <v>1</v>
      </c>
      <c r="H14" s="7">
        <f>Table1[[#This Row],[POTENTIEL_VENTE_MOIS_VOLUME]]*Table1[[#This Row],[PRIX_DE_VENTE_PRODUIT]]</f>
        <v>450</v>
      </c>
    </row>
    <row r="15" spans="1:8" x14ac:dyDescent="0.5">
      <c r="A15" s="4" t="s">
        <v>22</v>
      </c>
      <c r="B15" s="4" t="s">
        <v>23</v>
      </c>
      <c r="C15" s="5">
        <v>30906</v>
      </c>
      <c r="D15" s="8">
        <f ca="1">YEAR(TODAY()-Table1[[#This Row],[DATE_NAISSANCE]])-1900</f>
        <v>33</v>
      </c>
      <c r="E15" s="6">
        <v>8832.7169361358465</v>
      </c>
      <c r="F15" s="6">
        <v>450</v>
      </c>
      <c r="G15" s="4">
        <f>(Table1[[#This Row],[SALAIRE_MENSUEL]]-MOD(Table1[[#This Row],[SALAIRE_MENSUEL]],Table1[[#This Row],[PRIX_DE_VENTE_PRODUIT]]))/Table1[[#This Row],[PRIX_DE_VENTE_PRODUIT]]</f>
        <v>19</v>
      </c>
      <c r="H15" s="7">
        <f>Table1[[#This Row],[POTENTIEL_VENTE_MOIS_VOLUME]]*Table1[[#This Row],[PRIX_DE_VENTE_PRODUIT]]</f>
        <v>8550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C2" sqref="C2"/>
    </sheetView>
  </sheetViews>
  <sheetFormatPr baseColWidth="10" defaultRowHeight="15.75" x14ac:dyDescent="0.5"/>
  <cols>
    <col min="1" max="1" width="18.875" bestFit="1" customWidth="1"/>
    <col min="3" max="3" width="17.625" bestFit="1" customWidth="1"/>
    <col min="7" max="7" width="20.625" customWidth="1"/>
    <col min="8" max="10" width="31.3125" bestFit="1" customWidth="1"/>
  </cols>
  <sheetData>
    <row r="1" spans="1:8" x14ac:dyDescent="0.5">
      <c r="A1" s="3" t="s">
        <v>9</v>
      </c>
      <c r="B1" s="3" t="s">
        <v>12</v>
      </c>
      <c r="C1" s="3" t="s">
        <v>10</v>
      </c>
      <c r="D1" s="3" t="s">
        <v>11</v>
      </c>
      <c r="E1" s="3" t="s">
        <v>18</v>
      </c>
      <c r="F1" s="3" t="s">
        <v>19</v>
      </c>
      <c r="G1" s="3" t="s">
        <v>20</v>
      </c>
      <c r="H1" s="3" t="s">
        <v>21</v>
      </c>
    </row>
    <row r="2" spans="1:8" x14ac:dyDescent="0.5">
      <c r="A2" t="s">
        <v>5</v>
      </c>
      <c r="B2" t="s">
        <v>17</v>
      </c>
      <c r="C2" s="17">
        <v>33481</v>
      </c>
      <c r="D2">
        <v>26</v>
      </c>
      <c r="E2">
        <v>5074.7704494112168</v>
      </c>
      <c r="F2">
        <v>450</v>
      </c>
      <c r="G2">
        <v>11</v>
      </c>
      <c r="H2">
        <v>4950</v>
      </c>
    </row>
    <row r="3" spans="1:8" x14ac:dyDescent="0.5">
      <c r="A3" t="s">
        <v>2</v>
      </c>
      <c r="B3" t="s">
        <v>14</v>
      </c>
      <c r="C3" s="17">
        <v>33262</v>
      </c>
      <c r="D3">
        <v>26</v>
      </c>
      <c r="E3">
        <v>8590.8276388982467</v>
      </c>
      <c r="F3">
        <v>450</v>
      </c>
      <c r="G3">
        <v>19</v>
      </c>
      <c r="H3">
        <v>8550</v>
      </c>
    </row>
    <row r="4" spans="1:8" x14ac:dyDescent="0.5">
      <c r="A4" t="s">
        <v>3</v>
      </c>
      <c r="B4" t="s">
        <v>15</v>
      </c>
      <c r="C4" s="17">
        <v>42125</v>
      </c>
      <c r="D4">
        <v>2</v>
      </c>
      <c r="E4">
        <v>1502.6170039891595</v>
      </c>
      <c r="F4">
        <v>450</v>
      </c>
      <c r="G4">
        <v>3</v>
      </c>
      <c r="H4">
        <v>1350</v>
      </c>
    </row>
    <row r="5" spans="1:8" x14ac:dyDescent="0.5">
      <c r="A5" t="s">
        <v>8</v>
      </c>
      <c r="B5" t="s">
        <v>17</v>
      </c>
      <c r="C5" s="17">
        <v>30847</v>
      </c>
      <c r="D5">
        <v>33</v>
      </c>
      <c r="E5">
        <v>895.61182752303853</v>
      </c>
      <c r="F5">
        <v>450</v>
      </c>
      <c r="G5">
        <v>1</v>
      </c>
      <c r="H5">
        <v>450</v>
      </c>
    </row>
    <row r="6" spans="1:8" x14ac:dyDescent="0.5">
      <c r="A6" t="s">
        <v>7</v>
      </c>
      <c r="B6" t="s">
        <v>16</v>
      </c>
      <c r="C6" s="17">
        <v>36559</v>
      </c>
      <c r="D6">
        <v>17</v>
      </c>
      <c r="E6">
        <v>7846.8686869851881</v>
      </c>
      <c r="F6">
        <v>450</v>
      </c>
      <c r="G6">
        <v>17</v>
      </c>
      <c r="H6">
        <v>7650</v>
      </c>
    </row>
    <row r="7" spans="1:8" x14ac:dyDescent="0.5">
      <c r="A7" t="s">
        <v>1</v>
      </c>
      <c r="B7" t="s">
        <v>13</v>
      </c>
      <c r="C7" s="17">
        <v>33586</v>
      </c>
      <c r="D7">
        <v>26</v>
      </c>
      <c r="E7">
        <v>6419.2495395791902</v>
      </c>
      <c r="F7">
        <v>450</v>
      </c>
      <c r="G7">
        <v>14</v>
      </c>
      <c r="H7">
        <v>6300</v>
      </c>
    </row>
    <row r="8" spans="1:8" x14ac:dyDescent="0.5">
      <c r="A8" t="s">
        <v>0</v>
      </c>
      <c r="B8" t="s">
        <v>13</v>
      </c>
      <c r="C8" s="17">
        <v>30998</v>
      </c>
      <c r="D8">
        <v>33</v>
      </c>
      <c r="E8">
        <v>1574.7453564445302</v>
      </c>
      <c r="F8">
        <v>450</v>
      </c>
      <c r="G8">
        <v>3</v>
      </c>
      <c r="H8">
        <v>1350</v>
      </c>
    </row>
    <row r="9" spans="1:8" x14ac:dyDescent="0.5">
      <c r="A9" t="s">
        <v>22</v>
      </c>
      <c r="B9" t="s">
        <v>23</v>
      </c>
      <c r="C9" s="17">
        <v>30906</v>
      </c>
      <c r="D9">
        <v>33</v>
      </c>
      <c r="E9">
        <v>8832.7169361358465</v>
      </c>
      <c r="F9">
        <v>450</v>
      </c>
      <c r="G9">
        <v>19</v>
      </c>
      <c r="H9">
        <v>8550</v>
      </c>
    </row>
    <row r="10" spans="1:8" x14ac:dyDescent="0.5">
      <c r="A10" t="s">
        <v>4</v>
      </c>
      <c r="B10" t="s">
        <v>16</v>
      </c>
      <c r="C10" s="17">
        <v>36778</v>
      </c>
      <c r="D10">
        <v>17</v>
      </c>
      <c r="E10">
        <v>2175.7145093798226</v>
      </c>
      <c r="F10">
        <v>450</v>
      </c>
      <c r="G10">
        <v>4</v>
      </c>
      <c r="H10">
        <v>1800</v>
      </c>
    </row>
    <row r="11" spans="1:8" x14ac:dyDescent="0.5">
      <c r="A11" t="s">
        <v>6</v>
      </c>
      <c r="B11" t="s">
        <v>13</v>
      </c>
      <c r="C11" s="17">
        <v>36633</v>
      </c>
      <c r="D11">
        <v>17</v>
      </c>
      <c r="E11">
        <v>3119.3854481582594</v>
      </c>
      <c r="F11">
        <v>450</v>
      </c>
      <c r="G11">
        <v>6</v>
      </c>
      <c r="H11">
        <v>2700</v>
      </c>
    </row>
    <row r="12" spans="1:8" x14ac:dyDescent="0.5">
      <c r="A12" t="s">
        <v>33</v>
      </c>
      <c r="B12" t="s">
        <v>15</v>
      </c>
      <c r="C12" s="17">
        <v>42125</v>
      </c>
      <c r="D12">
        <v>2</v>
      </c>
      <c r="E12">
        <v>1032</v>
      </c>
      <c r="F12">
        <v>450</v>
      </c>
      <c r="G12">
        <v>2</v>
      </c>
      <c r="H12">
        <v>900</v>
      </c>
    </row>
    <row r="13" spans="1:8" x14ac:dyDescent="0.5">
      <c r="A13" t="s">
        <v>35</v>
      </c>
      <c r="B13" t="s">
        <v>17</v>
      </c>
      <c r="C13" s="17">
        <v>30918</v>
      </c>
      <c r="D13">
        <v>33</v>
      </c>
      <c r="E13">
        <v>5432</v>
      </c>
      <c r="F13">
        <v>450</v>
      </c>
      <c r="G13">
        <v>12</v>
      </c>
      <c r="H13">
        <v>5400</v>
      </c>
    </row>
    <row r="14" spans="1:8" x14ac:dyDescent="0.5">
      <c r="A14" t="s">
        <v>34</v>
      </c>
      <c r="B14" t="s">
        <v>14</v>
      </c>
      <c r="C14" s="17">
        <v>42050</v>
      </c>
      <c r="D14">
        <v>2</v>
      </c>
      <c r="E14">
        <v>476</v>
      </c>
      <c r="F14">
        <v>450</v>
      </c>
      <c r="G14">
        <v>1</v>
      </c>
      <c r="H14">
        <v>450</v>
      </c>
    </row>
    <row r="15" spans="1:8" x14ac:dyDescent="0.5">
      <c r="A15" t="s">
        <v>36</v>
      </c>
      <c r="B15" t="s">
        <v>15</v>
      </c>
      <c r="C15" s="17">
        <v>33511</v>
      </c>
      <c r="D15">
        <v>26</v>
      </c>
      <c r="E15">
        <v>2906</v>
      </c>
      <c r="F15">
        <v>450</v>
      </c>
      <c r="G15">
        <v>6</v>
      </c>
      <c r="H15">
        <v>2700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="70" zoomScaleNormal="70" workbookViewId="0">
      <selection activeCell="D3" sqref="D3"/>
    </sheetView>
  </sheetViews>
  <sheetFormatPr baseColWidth="10" defaultRowHeight="15.75" x14ac:dyDescent="0.5"/>
  <cols>
    <col min="1" max="1" width="53.9375" style="2" customWidth="1"/>
    <col min="2" max="2" width="5" style="2" customWidth="1"/>
    <col min="3" max="3" width="18.25" style="2" bestFit="1" customWidth="1"/>
    <col min="4" max="4" width="23.25" style="2" bestFit="1" customWidth="1"/>
    <col min="5" max="5" width="30" style="2" bestFit="1" customWidth="1"/>
    <col min="6" max="6" width="29.25" style="2" bestFit="1" customWidth="1"/>
    <col min="7" max="7" width="35.5625" style="2" bestFit="1" customWidth="1"/>
    <col min="8" max="16384" width="11" style="2"/>
  </cols>
  <sheetData>
    <row r="1" spans="1:7" x14ac:dyDescent="0.5">
      <c r="A1" s="18"/>
    </row>
    <row r="2" spans="1:7" ht="17.649999999999999" x14ac:dyDescent="0.5">
      <c r="A2" s="21" t="s">
        <v>32</v>
      </c>
    </row>
    <row r="3" spans="1:7" x14ac:dyDescent="0.5">
      <c r="A3" s="19"/>
    </row>
    <row r="4" spans="1:7" x14ac:dyDescent="0.5">
      <c r="A4" s="19"/>
    </row>
    <row r="5" spans="1:7" x14ac:dyDescent="0.5">
      <c r="A5" s="19"/>
    </row>
    <row r="6" spans="1:7" x14ac:dyDescent="0.5">
      <c r="A6" s="19"/>
    </row>
    <row r="7" spans="1:7" x14ac:dyDescent="0.5">
      <c r="A7" s="19"/>
    </row>
    <row r="8" spans="1:7" ht="16.149999999999999" thickBot="1" x14ac:dyDescent="0.55000000000000004">
      <c r="A8" s="19"/>
    </row>
    <row r="9" spans="1:7" x14ac:dyDescent="0.5">
      <c r="A9" s="19"/>
      <c r="C9" s="13" t="s">
        <v>27</v>
      </c>
      <c r="D9" s="14" t="s">
        <v>26</v>
      </c>
      <c r="E9" s="14" t="s">
        <v>25</v>
      </c>
      <c r="F9" s="15" t="s">
        <v>24</v>
      </c>
      <c r="G9" s="15" t="s">
        <v>29</v>
      </c>
    </row>
    <row r="10" spans="1:7" ht="16.149999999999999" thickBot="1" x14ac:dyDescent="0.55000000000000004">
      <c r="A10" s="19"/>
      <c r="C10" s="9">
        <f>COUNTIF(TCD!A:A,"&lt;&gt;"&amp;"")-1</f>
        <v>14</v>
      </c>
      <c r="D10" s="10">
        <f>AVERAGE(TCD!E:E)</f>
        <v>3991.3219568931786</v>
      </c>
      <c r="E10" s="11">
        <f>SUM(TCD!G:G)</f>
        <v>118</v>
      </c>
      <c r="F10" s="12">
        <f>SUM(TCD!H:H)</f>
        <v>53100</v>
      </c>
      <c r="G10" s="10">
        <f>SUM(Base_clients!H:H)</f>
        <v>53100</v>
      </c>
    </row>
    <row r="11" spans="1:7" x14ac:dyDescent="0.5">
      <c r="A11" s="19"/>
    </row>
    <row r="12" spans="1:7" x14ac:dyDescent="0.5">
      <c r="A12" s="19"/>
    </row>
    <row r="13" spans="1:7" x14ac:dyDescent="0.5">
      <c r="A13" s="19"/>
    </row>
    <row r="14" spans="1:7" x14ac:dyDescent="0.5">
      <c r="A14" s="19"/>
      <c r="C14" s="2" t="s">
        <v>28</v>
      </c>
    </row>
    <row r="15" spans="1:7" x14ac:dyDescent="0.5">
      <c r="A15" s="19"/>
      <c r="C15" s="2" t="s">
        <v>31</v>
      </c>
      <c r="D15" s="2" t="s">
        <v>30</v>
      </c>
      <c r="F15" s="2" t="s">
        <v>24</v>
      </c>
      <c r="G15" s="2" t="s">
        <v>25</v>
      </c>
    </row>
    <row r="16" spans="1:7" x14ac:dyDescent="0.5">
      <c r="A16" s="19"/>
      <c r="C16" s="16">
        <f>D10</f>
        <v>3991.3219568931786</v>
      </c>
      <c r="D16" s="16">
        <f>AVERAGE(Base_clients!E:E)</f>
        <v>3991.3219568931786</v>
      </c>
      <c r="F16" s="16">
        <f>F10</f>
        <v>53100</v>
      </c>
      <c r="G16" s="16">
        <f>G10-F10</f>
        <v>0</v>
      </c>
    </row>
    <row r="17" spans="1:1" x14ac:dyDescent="0.5">
      <c r="A17" s="19"/>
    </row>
    <row r="18" spans="1:1" x14ac:dyDescent="0.5">
      <c r="A18" s="19"/>
    </row>
    <row r="19" spans="1:1" x14ac:dyDescent="0.5">
      <c r="A19" s="19"/>
    </row>
    <row r="20" spans="1:1" x14ac:dyDescent="0.5">
      <c r="A20" s="19"/>
    </row>
    <row r="21" spans="1:1" x14ac:dyDescent="0.5">
      <c r="A21" s="19"/>
    </row>
    <row r="22" spans="1:1" x14ac:dyDescent="0.5">
      <c r="A22" s="19"/>
    </row>
    <row r="23" spans="1:1" x14ac:dyDescent="0.5">
      <c r="A23" s="19"/>
    </row>
    <row r="24" spans="1:1" x14ac:dyDescent="0.5">
      <c r="A24" s="19"/>
    </row>
    <row r="25" spans="1:1" x14ac:dyDescent="0.5">
      <c r="A25" s="19"/>
    </row>
    <row r="26" spans="1:1" x14ac:dyDescent="0.5">
      <c r="A26" s="19"/>
    </row>
    <row r="27" spans="1:1" ht="16.149999999999999" thickBot="1" x14ac:dyDescent="0.55000000000000004">
      <c r="A27" s="20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Base_clients</vt:lpstr>
      <vt:lpstr>TCD</vt:lpstr>
      <vt:lpstr>Tableau de bord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</dc:creator>
  <cp:lastModifiedBy>Alexander TORBET</cp:lastModifiedBy>
  <dcterms:created xsi:type="dcterms:W3CDTF">2017-12-09T11:53:04Z</dcterms:created>
  <dcterms:modified xsi:type="dcterms:W3CDTF">2017-12-21T11:33:16Z</dcterms:modified>
</cp:coreProperties>
</file>